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784" windowHeight="14100" activeTab="1"/>
  </bookViews>
  <sheets>
    <sheet name="KHAIBAO" sheetId="1" r:id="rId1"/>
    <sheet name="NHAN132" sheetId="2" r:id="rId2"/>
    <sheet name="NHANCU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<sst xmlns="http://schemas.openxmlformats.org/spreadsheetml/2006/main" count="7" uniqueCount="7">
  <si>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THƯ VIỆN TỈNH BÌNH ĐỊNH</t>
  </si>
  <si>
    <t>VND</t>
  </si>
  <si>
    <t>Tên thư viện</t>
  </si>
  <si>
    <t>Độ dài nhãn</t>
  </si>
  <si>
    <t>TVT TIỂU HỌC SỐ 2 CÁT TÀI</t>
  </si>
  <si>
    <t>GV</t>
  </si>
  <si>
    <t>(Không nhập ô màu xám, nó chỉ hiển thị số nhãn cuối)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</si>
</sst>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24"/>
      <name val="Free 3 of 9 Extended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IDAHC39M Code 39 Barcode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1</xdr:col>
      <xdr:colOff>1771650</xdr:colOff>
      <xdr:row>4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47625" y="2000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</xdr:row>
      <xdr:rowOff>19050</xdr:rowOff>
    </xdr:from>
    <xdr:to>
      <xdr:col>3</xdr:col>
      <xdr:colOff>1771650</xdr:colOff>
      <xdr:row>4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1857375" y="2000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</xdr:row>
      <xdr:rowOff>19050</xdr:rowOff>
    </xdr:from>
    <xdr:to>
      <xdr:col>5</xdr:col>
      <xdr:colOff>1771650</xdr:colOff>
      <xdr:row>4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3667125" y="2000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</xdr:row>
      <xdr:rowOff>19050</xdr:rowOff>
    </xdr:from>
    <xdr:to>
      <xdr:col>7</xdr:col>
      <xdr:colOff>1771650</xdr:colOff>
      <xdr:row>4</xdr:row>
      <xdr:rowOff>238125</xdr:rowOff>
    </xdr:to>
    <xdr:sp>
      <xdr:nvSpPr>
        <xdr:cNvPr id="4" name="AutoShape 4"/>
        <xdr:cNvSpPr>
          <a:spLocks/>
        </xdr:cNvSpPr>
      </xdr:nvSpPr>
      <xdr:spPr>
        <a:xfrm>
          <a:off x="5476875" y="2000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19050</xdr:rowOff>
    </xdr:from>
    <xdr:to>
      <xdr:col>9</xdr:col>
      <xdr:colOff>1771650</xdr:colOff>
      <xdr:row>4</xdr:row>
      <xdr:rowOff>238125</xdr:rowOff>
    </xdr:to>
    <xdr:sp>
      <xdr:nvSpPr>
        <xdr:cNvPr id="5" name="AutoShape 5"/>
        <xdr:cNvSpPr>
          <a:spLocks/>
        </xdr:cNvSpPr>
      </xdr:nvSpPr>
      <xdr:spPr>
        <a:xfrm>
          <a:off x="7286625" y="2000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1771650</xdr:colOff>
      <xdr:row>8</xdr:row>
      <xdr:rowOff>238125</xdr:rowOff>
    </xdr:to>
    <xdr:sp>
      <xdr:nvSpPr>
        <xdr:cNvPr id="6" name="AutoShape 6"/>
        <xdr:cNvSpPr>
          <a:spLocks/>
        </xdr:cNvSpPr>
      </xdr:nvSpPr>
      <xdr:spPr>
        <a:xfrm>
          <a:off x="47625" y="9239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1771650</xdr:colOff>
      <xdr:row>8</xdr:row>
      <xdr:rowOff>238125</xdr:rowOff>
    </xdr:to>
    <xdr:sp>
      <xdr:nvSpPr>
        <xdr:cNvPr id="7" name="AutoShape 7"/>
        <xdr:cNvSpPr>
          <a:spLocks/>
        </xdr:cNvSpPr>
      </xdr:nvSpPr>
      <xdr:spPr>
        <a:xfrm>
          <a:off x="1857375" y="9239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1771650</xdr:colOff>
      <xdr:row>8</xdr:row>
      <xdr:rowOff>238125</xdr:rowOff>
    </xdr:to>
    <xdr:sp>
      <xdr:nvSpPr>
        <xdr:cNvPr id="8" name="AutoShape 8"/>
        <xdr:cNvSpPr>
          <a:spLocks/>
        </xdr:cNvSpPr>
      </xdr:nvSpPr>
      <xdr:spPr>
        <a:xfrm>
          <a:off x="3667125" y="9239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1771650</xdr:colOff>
      <xdr:row>8</xdr:row>
      <xdr:rowOff>238125</xdr:rowOff>
    </xdr:to>
    <xdr:sp>
      <xdr:nvSpPr>
        <xdr:cNvPr id="9" name="AutoShape 9"/>
        <xdr:cNvSpPr>
          <a:spLocks/>
        </xdr:cNvSpPr>
      </xdr:nvSpPr>
      <xdr:spPr>
        <a:xfrm>
          <a:off x="5476875" y="9239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</xdr:row>
      <xdr:rowOff>19050</xdr:rowOff>
    </xdr:from>
    <xdr:to>
      <xdr:col>9</xdr:col>
      <xdr:colOff>1771650</xdr:colOff>
      <xdr:row>8</xdr:row>
      <xdr:rowOff>238125</xdr:rowOff>
    </xdr:to>
    <xdr:sp>
      <xdr:nvSpPr>
        <xdr:cNvPr id="10" name="AutoShape 10"/>
        <xdr:cNvSpPr>
          <a:spLocks/>
        </xdr:cNvSpPr>
      </xdr:nvSpPr>
      <xdr:spPr>
        <a:xfrm>
          <a:off x="7286625" y="9239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19050</xdr:rowOff>
    </xdr:from>
    <xdr:to>
      <xdr:col>1</xdr:col>
      <xdr:colOff>1771650</xdr:colOff>
      <xdr:row>12</xdr:row>
      <xdr:rowOff>238125</xdr:rowOff>
    </xdr:to>
    <xdr:sp>
      <xdr:nvSpPr>
        <xdr:cNvPr id="11" name="AutoShape 11"/>
        <xdr:cNvSpPr>
          <a:spLocks/>
        </xdr:cNvSpPr>
      </xdr:nvSpPr>
      <xdr:spPr>
        <a:xfrm>
          <a:off x="47625" y="16478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19050</xdr:rowOff>
    </xdr:from>
    <xdr:to>
      <xdr:col>3</xdr:col>
      <xdr:colOff>1771650</xdr:colOff>
      <xdr:row>12</xdr:row>
      <xdr:rowOff>238125</xdr:rowOff>
    </xdr:to>
    <xdr:sp>
      <xdr:nvSpPr>
        <xdr:cNvPr id="12" name="AutoShape 12"/>
        <xdr:cNvSpPr>
          <a:spLocks/>
        </xdr:cNvSpPr>
      </xdr:nvSpPr>
      <xdr:spPr>
        <a:xfrm>
          <a:off x="1857375" y="16478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10</xdr:row>
      <xdr:rowOff>19050</xdr:rowOff>
    </xdr:from>
    <xdr:to>
      <xdr:col>5</xdr:col>
      <xdr:colOff>1771650</xdr:colOff>
      <xdr:row>12</xdr:row>
      <xdr:rowOff>238125</xdr:rowOff>
    </xdr:to>
    <xdr:sp>
      <xdr:nvSpPr>
        <xdr:cNvPr id="13" name="AutoShape 13"/>
        <xdr:cNvSpPr>
          <a:spLocks/>
        </xdr:cNvSpPr>
      </xdr:nvSpPr>
      <xdr:spPr>
        <a:xfrm>
          <a:off x="3667125" y="16478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19050</xdr:rowOff>
    </xdr:from>
    <xdr:to>
      <xdr:col>7</xdr:col>
      <xdr:colOff>1771650</xdr:colOff>
      <xdr:row>12</xdr:row>
      <xdr:rowOff>238125</xdr:rowOff>
    </xdr:to>
    <xdr:sp>
      <xdr:nvSpPr>
        <xdr:cNvPr id="14" name="AutoShape 14"/>
        <xdr:cNvSpPr>
          <a:spLocks/>
        </xdr:cNvSpPr>
      </xdr:nvSpPr>
      <xdr:spPr>
        <a:xfrm>
          <a:off x="5476875" y="16478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19050</xdr:rowOff>
    </xdr:from>
    <xdr:to>
      <xdr:col>9</xdr:col>
      <xdr:colOff>1771650</xdr:colOff>
      <xdr:row>12</xdr:row>
      <xdr:rowOff>238125</xdr:rowOff>
    </xdr:to>
    <xdr:sp>
      <xdr:nvSpPr>
        <xdr:cNvPr id="15" name="AutoShape 15"/>
        <xdr:cNvSpPr>
          <a:spLocks/>
        </xdr:cNvSpPr>
      </xdr:nvSpPr>
      <xdr:spPr>
        <a:xfrm>
          <a:off x="7286625" y="16478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1771650</xdr:colOff>
      <xdr:row>16</xdr:row>
      <xdr:rowOff>238125</xdr:rowOff>
    </xdr:to>
    <xdr:sp>
      <xdr:nvSpPr>
        <xdr:cNvPr id="16" name="AutoShape 16"/>
        <xdr:cNvSpPr>
          <a:spLocks/>
        </xdr:cNvSpPr>
      </xdr:nvSpPr>
      <xdr:spPr>
        <a:xfrm>
          <a:off x="47625" y="23717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1771650</xdr:colOff>
      <xdr:row>16</xdr:row>
      <xdr:rowOff>238125</xdr:rowOff>
    </xdr:to>
    <xdr:sp>
      <xdr:nvSpPr>
        <xdr:cNvPr id="17" name="AutoShape 17"/>
        <xdr:cNvSpPr>
          <a:spLocks/>
        </xdr:cNvSpPr>
      </xdr:nvSpPr>
      <xdr:spPr>
        <a:xfrm>
          <a:off x="1857375" y="23717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1771650</xdr:colOff>
      <xdr:row>16</xdr:row>
      <xdr:rowOff>238125</xdr:rowOff>
    </xdr:to>
    <xdr:sp>
      <xdr:nvSpPr>
        <xdr:cNvPr id="18" name="AutoShape 18"/>
        <xdr:cNvSpPr>
          <a:spLocks/>
        </xdr:cNvSpPr>
      </xdr:nvSpPr>
      <xdr:spPr>
        <a:xfrm>
          <a:off x="3667125" y="23717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1771650</xdr:colOff>
      <xdr:row>16</xdr:row>
      <xdr:rowOff>238125</xdr:rowOff>
    </xdr:to>
    <xdr:sp>
      <xdr:nvSpPr>
        <xdr:cNvPr id="19" name="AutoShape 19"/>
        <xdr:cNvSpPr>
          <a:spLocks/>
        </xdr:cNvSpPr>
      </xdr:nvSpPr>
      <xdr:spPr>
        <a:xfrm>
          <a:off x="5476875" y="23717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14</xdr:row>
      <xdr:rowOff>19050</xdr:rowOff>
    </xdr:from>
    <xdr:to>
      <xdr:col>9</xdr:col>
      <xdr:colOff>1771650</xdr:colOff>
      <xdr:row>16</xdr:row>
      <xdr:rowOff>238125</xdr:rowOff>
    </xdr:to>
    <xdr:sp>
      <xdr:nvSpPr>
        <xdr:cNvPr id="20" name="AutoShape 20"/>
        <xdr:cNvSpPr>
          <a:spLocks/>
        </xdr:cNvSpPr>
      </xdr:nvSpPr>
      <xdr:spPr>
        <a:xfrm>
          <a:off x="7286625" y="23717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19050</xdr:rowOff>
    </xdr:from>
    <xdr:to>
      <xdr:col>1</xdr:col>
      <xdr:colOff>1771650</xdr:colOff>
      <xdr:row>20</xdr:row>
      <xdr:rowOff>238125</xdr:rowOff>
    </xdr:to>
    <xdr:sp>
      <xdr:nvSpPr>
        <xdr:cNvPr id="21" name="AutoShape 21"/>
        <xdr:cNvSpPr>
          <a:spLocks/>
        </xdr:cNvSpPr>
      </xdr:nvSpPr>
      <xdr:spPr>
        <a:xfrm>
          <a:off x="47625" y="30956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19050</xdr:rowOff>
    </xdr:from>
    <xdr:to>
      <xdr:col>3</xdr:col>
      <xdr:colOff>1771650</xdr:colOff>
      <xdr:row>20</xdr:row>
      <xdr:rowOff>238125</xdr:rowOff>
    </xdr:to>
    <xdr:sp>
      <xdr:nvSpPr>
        <xdr:cNvPr id="22" name="AutoShape 22"/>
        <xdr:cNvSpPr>
          <a:spLocks/>
        </xdr:cNvSpPr>
      </xdr:nvSpPr>
      <xdr:spPr>
        <a:xfrm>
          <a:off x="1857375" y="30956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19050</xdr:rowOff>
    </xdr:from>
    <xdr:to>
      <xdr:col>5</xdr:col>
      <xdr:colOff>1771650</xdr:colOff>
      <xdr:row>20</xdr:row>
      <xdr:rowOff>238125</xdr:rowOff>
    </xdr:to>
    <xdr:sp>
      <xdr:nvSpPr>
        <xdr:cNvPr id="23" name="AutoShape 23"/>
        <xdr:cNvSpPr>
          <a:spLocks/>
        </xdr:cNvSpPr>
      </xdr:nvSpPr>
      <xdr:spPr>
        <a:xfrm>
          <a:off x="3667125" y="30956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18</xdr:row>
      <xdr:rowOff>19050</xdr:rowOff>
    </xdr:from>
    <xdr:to>
      <xdr:col>7</xdr:col>
      <xdr:colOff>1771650</xdr:colOff>
      <xdr:row>20</xdr:row>
      <xdr:rowOff>238125</xdr:rowOff>
    </xdr:to>
    <xdr:sp>
      <xdr:nvSpPr>
        <xdr:cNvPr id="24" name="AutoShape 24"/>
        <xdr:cNvSpPr>
          <a:spLocks/>
        </xdr:cNvSpPr>
      </xdr:nvSpPr>
      <xdr:spPr>
        <a:xfrm>
          <a:off x="5476875" y="30956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18</xdr:row>
      <xdr:rowOff>19050</xdr:rowOff>
    </xdr:from>
    <xdr:to>
      <xdr:col>9</xdr:col>
      <xdr:colOff>1771650</xdr:colOff>
      <xdr:row>20</xdr:row>
      <xdr:rowOff>238125</xdr:rowOff>
    </xdr:to>
    <xdr:sp>
      <xdr:nvSpPr>
        <xdr:cNvPr id="25" name="AutoShape 25"/>
        <xdr:cNvSpPr>
          <a:spLocks/>
        </xdr:cNvSpPr>
      </xdr:nvSpPr>
      <xdr:spPr>
        <a:xfrm>
          <a:off x="7286625" y="30956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1771650</xdr:colOff>
      <xdr:row>24</xdr:row>
      <xdr:rowOff>238125</xdr:rowOff>
    </xdr:to>
    <xdr:sp>
      <xdr:nvSpPr>
        <xdr:cNvPr id="26" name="AutoShape 26"/>
        <xdr:cNvSpPr>
          <a:spLocks/>
        </xdr:cNvSpPr>
      </xdr:nvSpPr>
      <xdr:spPr>
        <a:xfrm>
          <a:off x="47625" y="38195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1771650</xdr:colOff>
      <xdr:row>24</xdr:row>
      <xdr:rowOff>238125</xdr:rowOff>
    </xdr:to>
    <xdr:sp>
      <xdr:nvSpPr>
        <xdr:cNvPr id="27" name="AutoShape 27"/>
        <xdr:cNvSpPr>
          <a:spLocks/>
        </xdr:cNvSpPr>
      </xdr:nvSpPr>
      <xdr:spPr>
        <a:xfrm>
          <a:off x="1857375" y="38195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1771650</xdr:colOff>
      <xdr:row>24</xdr:row>
      <xdr:rowOff>238125</xdr:rowOff>
    </xdr:to>
    <xdr:sp>
      <xdr:nvSpPr>
        <xdr:cNvPr id="28" name="AutoShape 28"/>
        <xdr:cNvSpPr>
          <a:spLocks/>
        </xdr:cNvSpPr>
      </xdr:nvSpPr>
      <xdr:spPr>
        <a:xfrm>
          <a:off x="3667125" y="38195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1771650</xdr:colOff>
      <xdr:row>24</xdr:row>
      <xdr:rowOff>238125</xdr:rowOff>
    </xdr:to>
    <xdr:sp>
      <xdr:nvSpPr>
        <xdr:cNvPr id="29" name="AutoShape 29"/>
        <xdr:cNvSpPr>
          <a:spLocks/>
        </xdr:cNvSpPr>
      </xdr:nvSpPr>
      <xdr:spPr>
        <a:xfrm>
          <a:off x="5476875" y="38195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22</xdr:row>
      <xdr:rowOff>19050</xdr:rowOff>
    </xdr:from>
    <xdr:to>
      <xdr:col>9</xdr:col>
      <xdr:colOff>1771650</xdr:colOff>
      <xdr:row>24</xdr:row>
      <xdr:rowOff>238125</xdr:rowOff>
    </xdr:to>
    <xdr:sp>
      <xdr:nvSpPr>
        <xdr:cNvPr id="30" name="AutoShape 30"/>
        <xdr:cNvSpPr>
          <a:spLocks/>
        </xdr:cNvSpPr>
      </xdr:nvSpPr>
      <xdr:spPr>
        <a:xfrm>
          <a:off x="7286625" y="38195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26</xdr:row>
      <xdr:rowOff>19050</xdr:rowOff>
    </xdr:from>
    <xdr:to>
      <xdr:col>1</xdr:col>
      <xdr:colOff>1771650</xdr:colOff>
      <xdr:row>28</xdr:row>
      <xdr:rowOff>238125</xdr:rowOff>
    </xdr:to>
    <xdr:sp>
      <xdr:nvSpPr>
        <xdr:cNvPr id="31" name="AutoShape 31"/>
        <xdr:cNvSpPr>
          <a:spLocks/>
        </xdr:cNvSpPr>
      </xdr:nvSpPr>
      <xdr:spPr>
        <a:xfrm>
          <a:off x="47625" y="45434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26</xdr:row>
      <xdr:rowOff>19050</xdr:rowOff>
    </xdr:from>
    <xdr:to>
      <xdr:col>3</xdr:col>
      <xdr:colOff>1771650</xdr:colOff>
      <xdr:row>28</xdr:row>
      <xdr:rowOff>238125</xdr:rowOff>
    </xdr:to>
    <xdr:sp>
      <xdr:nvSpPr>
        <xdr:cNvPr id="32" name="AutoShape 32"/>
        <xdr:cNvSpPr>
          <a:spLocks/>
        </xdr:cNvSpPr>
      </xdr:nvSpPr>
      <xdr:spPr>
        <a:xfrm>
          <a:off x="1857375" y="45434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19050</xdr:rowOff>
    </xdr:from>
    <xdr:to>
      <xdr:col>5</xdr:col>
      <xdr:colOff>1771650</xdr:colOff>
      <xdr:row>28</xdr:row>
      <xdr:rowOff>238125</xdr:rowOff>
    </xdr:to>
    <xdr:sp>
      <xdr:nvSpPr>
        <xdr:cNvPr id="33" name="AutoShape 33"/>
        <xdr:cNvSpPr>
          <a:spLocks/>
        </xdr:cNvSpPr>
      </xdr:nvSpPr>
      <xdr:spPr>
        <a:xfrm>
          <a:off x="3667125" y="45434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26</xdr:row>
      <xdr:rowOff>19050</xdr:rowOff>
    </xdr:from>
    <xdr:to>
      <xdr:col>7</xdr:col>
      <xdr:colOff>1771650</xdr:colOff>
      <xdr:row>28</xdr:row>
      <xdr:rowOff>238125</xdr:rowOff>
    </xdr:to>
    <xdr:sp>
      <xdr:nvSpPr>
        <xdr:cNvPr id="34" name="AutoShape 34"/>
        <xdr:cNvSpPr>
          <a:spLocks/>
        </xdr:cNvSpPr>
      </xdr:nvSpPr>
      <xdr:spPr>
        <a:xfrm>
          <a:off x="5476875" y="45434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26</xdr:row>
      <xdr:rowOff>19050</xdr:rowOff>
    </xdr:from>
    <xdr:to>
      <xdr:col>9</xdr:col>
      <xdr:colOff>1771650</xdr:colOff>
      <xdr:row>28</xdr:row>
      <xdr:rowOff>238125</xdr:rowOff>
    </xdr:to>
    <xdr:sp>
      <xdr:nvSpPr>
        <xdr:cNvPr id="35" name="AutoShape 35"/>
        <xdr:cNvSpPr>
          <a:spLocks/>
        </xdr:cNvSpPr>
      </xdr:nvSpPr>
      <xdr:spPr>
        <a:xfrm>
          <a:off x="7286625" y="45434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1771650</xdr:colOff>
      <xdr:row>32</xdr:row>
      <xdr:rowOff>238125</xdr:rowOff>
    </xdr:to>
    <xdr:sp>
      <xdr:nvSpPr>
        <xdr:cNvPr id="36" name="AutoShape 36"/>
        <xdr:cNvSpPr>
          <a:spLocks/>
        </xdr:cNvSpPr>
      </xdr:nvSpPr>
      <xdr:spPr>
        <a:xfrm>
          <a:off x="47625" y="52673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1771650</xdr:colOff>
      <xdr:row>32</xdr:row>
      <xdr:rowOff>238125</xdr:rowOff>
    </xdr:to>
    <xdr:sp>
      <xdr:nvSpPr>
        <xdr:cNvPr id="37" name="AutoShape 37"/>
        <xdr:cNvSpPr>
          <a:spLocks/>
        </xdr:cNvSpPr>
      </xdr:nvSpPr>
      <xdr:spPr>
        <a:xfrm>
          <a:off x="1857375" y="52673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1771650</xdr:colOff>
      <xdr:row>32</xdr:row>
      <xdr:rowOff>238125</xdr:rowOff>
    </xdr:to>
    <xdr:sp>
      <xdr:nvSpPr>
        <xdr:cNvPr id="38" name="AutoShape 38"/>
        <xdr:cNvSpPr>
          <a:spLocks/>
        </xdr:cNvSpPr>
      </xdr:nvSpPr>
      <xdr:spPr>
        <a:xfrm>
          <a:off x="3667125" y="52673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30</xdr:row>
      <xdr:rowOff>19050</xdr:rowOff>
    </xdr:from>
    <xdr:to>
      <xdr:col>7</xdr:col>
      <xdr:colOff>1771650</xdr:colOff>
      <xdr:row>32</xdr:row>
      <xdr:rowOff>238125</xdr:rowOff>
    </xdr:to>
    <xdr:sp>
      <xdr:nvSpPr>
        <xdr:cNvPr id="39" name="AutoShape 39"/>
        <xdr:cNvSpPr>
          <a:spLocks/>
        </xdr:cNvSpPr>
      </xdr:nvSpPr>
      <xdr:spPr>
        <a:xfrm>
          <a:off x="5476875" y="52673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30</xdr:row>
      <xdr:rowOff>19050</xdr:rowOff>
    </xdr:from>
    <xdr:to>
      <xdr:col>9</xdr:col>
      <xdr:colOff>1771650</xdr:colOff>
      <xdr:row>32</xdr:row>
      <xdr:rowOff>238125</xdr:rowOff>
    </xdr:to>
    <xdr:sp>
      <xdr:nvSpPr>
        <xdr:cNvPr id="40" name="AutoShape 40"/>
        <xdr:cNvSpPr>
          <a:spLocks/>
        </xdr:cNvSpPr>
      </xdr:nvSpPr>
      <xdr:spPr>
        <a:xfrm>
          <a:off x="7286625" y="52673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19050</xdr:rowOff>
    </xdr:from>
    <xdr:to>
      <xdr:col>1</xdr:col>
      <xdr:colOff>1771650</xdr:colOff>
      <xdr:row>36</xdr:row>
      <xdr:rowOff>238125</xdr:rowOff>
    </xdr:to>
    <xdr:sp>
      <xdr:nvSpPr>
        <xdr:cNvPr id="41" name="AutoShape 41"/>
        <xdr:cNvSpPr>
          <a:spLocks/>
        </xdr:cNvSpPr>
      </xdr:nvSpPr>
      <xdr:spPr>
        <a:xfrm>
          <a:off x="47625" y="59912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34</xdr:row>
      <xdr:rowOff>19050</xdr:rowOff>
    </xdr:from>
    <xdr:to>
      <xdr:col>3</xdr:col>
      <xdr:colOff>1771650</xdr:colOff>
      <xdr:row>36</xdr:row>
      <xdr:rowOff>238125</xdr:rowOff>
    </xdr:to>
    <xdr:sp>
      <xdr:nvSpPr>
        <xdr:cNvPr id="42" name="AutoShape 42"/>
        <xdr:cNvSpPr>
          <a:spLocks/>
        </xdr:cNvSpPr>
      </xdr:nvSpPr>
      <xdr:spPr>
        <a:xfrm>
          <a:off x="1857375" y="59912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34</xdr:row>
      <xdr:rowOff>19050</xdr:rowOff>
    </xdr:from>
    <xdr:to>
      <xdr:col>5</xdr:col>
      <xdr:colOff>1771650</xdr:colOff>
      <xdr:row>36</xdr:row>
      <xdr:rowOff>238125</xdr:rowOff>
    </xdr:to>
    <xdr:sp>
      <xdr:nvSpPr>
        <xdr:cNvPr id="43" name="AutoShape 43"/>
        <xdr:cNvSpPr>
          <a:spLocks/>
        </xdr:cNvSpPr>
      </xdr:nvSpPr>
      <xdr:spPr>
        <a:xfrm>
          <a:off x="3667125" y="59912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34</xdr:row>
      <xdr:rowOff>19050</xdr:rowOff>
    </xdr:from>
    <xdr:to>
      <xdr:col>7</xdr:col>
      <xdr:colOff>1771650</xdr:colOff>
      <xdr:row>36</xdr:row>
      <xdr:rowOff>238125</xdr:rowOff>
    </xdr:to>
    <xdr:sp>
      <xdr:nvSpPr>
        <xdr:cNvPr id="44" name="AutoShape 44"/>
        <xdr:cNvSpPr>
          <a:spLocks/>
        </xdr:cNvSpPr>
      </xdr:nvSpPr>
      <xdr:spPr>
        <a:xfrm>
          <a:off x="5476875" y="59912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34</xdr:row>
      <xdr:rowOff>19050</xdr:rowOff>
    </xdr:from>
    <xdr:to>
      <xdr:col>9</xdr:col>
      <xdr:colOff>1771650</xdr:colOff>
      <xdr:row>36</xdr:row>
      <xdr:rowOff>238125</xdr:rowOff>
    </xdr:to>
    <xdr:sp>
      <xdr:nvSpPr>
        <xdr:cNvPr id="45" name="AutoShape 45"/>
        <xdr:cNvSpPr>
          <a:spLocks/>
        </xdr:cNvSpPr>
      </xdr:nvSpPr>
      <xdr:spPr>
        <a:xfrm>
          <a:off x="7286625" y="59912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38</xdr:row>
      <xdr:rowOff>19050</xdr:rowOff>
    </xdr:from>
    <xdr:to>
      <xdr:col>1</xdr:col>
      <xdr:colOff>1771650</xdr:colOff>
      <xdr:row>40</xdr:row>
      <xdr:rowOff>238125</xdr:rowOff>
    </xdr:to>
    <xdr:sp>
      <xdr:nvSpPr>
        <xdr:cNvPr id="46" name="AutoShape 46"/>
        <xdr:cNvSpPr>
          <a:spLocks/>
        </xdr:cNvSpPr>
      </xdr:nvSpPr>
      <xdr:spPr>
        <a:xfrm>
          <a:off x="47625" y="67151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38</xdr:row>
      <xdr:rowOff>19050</xdr:rowOff>
    </xdr:from>
    <xdr:to>
      <xdr:col>3</xdr:col>
      <xdr:colOff>1771650</xdr:colOff>
      <xdr:row>40</xdr:row>
      <xdr:rowOff>238125</xdr:rowOff>
    </xdr:to>
    <xdr:sp>
      <xdr:nvSpPr>
        <xdr:cNvPr id="47" name="AutoShape 47"/>
        <xdr:cNvSpPr>
          <a:spLocks/>
        </xdr:cNvSpPr>
      </xdr:nvSpPr>
      <xdr:spPr>
        <a:xfrm>
          <a:off x="1857375" y="67151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38</xdr:row>
      <xdr:rowOff>19050</xdr:rowOff>
    </xdr:from>
    <xdr:to>
      <xdr:col>5</xdr:col>
      <xdr:colOff>1771650</xdr:colOff>
      <xdr:row>40</xdr:row>
      <xdr:rowOff>238125</xdr:rowOff>
    </xdr:to>
    <xdr:sp>
      <xdr:nvSpPr>
        <xdr:cNvPr id="48" name="AutoShape 48"/>
        <xdr:cNvSpPr>
          <a:spLocks/>
        </xdr:cNvSpPr>
      </xdr:nvSpPr>
      <xdr:spPr>
        <a:xfrm>
          <a:off x="3667125" y="67151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38</xdr:row>
      <xdr:rowOff>19050</xdr:rowOff>
    </xdr:from>
    <xdr:to>
      <xdr:col>7</xdr:col>
      <xdr:colOff>1771650</xdr:colOff>
      <xdr:row>40</xdr:row>
      <xdr:rowOff>238125</xdr:rowOff>
    </xdr:to>
    <xdr:sp>
      <xdr:nvSpPr>
        <xdr:cNvPr id="49" name="AutoShape 49"/>
        <xdr:cNvSpPr>
          <a:spLocks/>
        </xdr:cNvSpPr>
      </xdr:nvSpPr>
      <xdr:spPr>
        <a:xfrm>
          <a:off x="5476875" y="67151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38</xdr:row>
      <xdr:rowOff>19050</xdr:rowOff>
    </xdr:from>
    <xdr:to>
      <xdr:col>9</xdr:col>
      <xdr:colOff>1771650</xdr:colOff>
      <xdr:row>40</xdr:row>
      <xdr:rowOff>238125</xdr:rowOff>
    </xdr:to>
    <xdr:sp>
      <xdr:nvSpPr>
        <xdr:cNvPr id="50" name="AutoShape 50"/>
        <xdr:cNvSpPr>
          <a:spLocks/>
        </xdr:cNvSpPr>
      </xdr:nvSpPr>
      <xdr:spPr>
        <a:xfrm>
          <a:off x="7286625" y="6715125"/>
          <a:ext cx="1762125" cy="67627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</xdr:row>
      <xdr:rowOff>0</xdr:rowOff>
    </xdr:from>
    <xdr:to>
      <xdr:col>13</xdr:col>
      <xdr:colOff>485775</xdr:colOff>
      <xdr:row>6</xdr:row>
      <xdr:rowOff>19050</xdr:rowOff>
    </xdr:to>
    <xdr:sp>
      <xdr:nvSpPr>
        <xdr:cNvPr id="51" name="AutoShape 1"/>
        <xdr:cNvSpPr>
          <a:spLocks/>
        </xdr:cNvSpPr>
      </xdr:nvSpPr>
      <xdr:spPr>
        <a:xfrm>
          <a:off x="9134475" y="180975"/>
          <a:ext cx="1647825" cy="7429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="145" zoomScaleNormal="145" zoomScalePageLayoutView="0" workbookViewId="0" topLeftCell="A1">
      <selection activeCell="B2" sqref="B2"/>
    </sheetView>
  </sheetViews>
  <sheetFormatPr defaultColWidth="9.140625" defaultRowHeight="12.75"/>
  <cols>
    <col min="1" max="1" width="19.57421875" style="0" customWidth="1"/>
    <col min="2" max="2" width="25.7109375" style="0" bestFit="1" customWidth="1"/>
  </cols>
  <sheetData>
    <row r="1" spans="1:2" ht="12.75">
      <c r="A1" s="9" t="s">
        <v>2</v>
      </c>
      <c r="B1" s="11" t="s">
        <v>4</v>
      </c>
    </row>
    <row r="2" spans="1:2" ht="12.75">
      <c r="A2" s="10" t="s">
        <v>3</v>
      </c>
      <c r="B2">
        <v>6</v>
      </c>
    </row>
  </sheetData>
  <sheetProtection/>
  <printOptions/>
  <pageMargins left="0.1968503937007874" right="0.15748031496062992" top="0.1968503937007874" bottom="0.1968503937007874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3"/>
  <sheetViews>
    <sheetView tabSelected="1" view="pageLayout" zoomScale="91" zoomScalePageLayoutView="91" workbookViewId="0" topLeftCell="A1">
      <selection activeCell="F1" sqref="F1"/>
    </sheetView>
  </sheetViews>
  <sheetFormatPr defaultColWidth="8.8515625" defaultRowHeight="12.75"/>
  <cols>
    <col min="1" max="1" width="0.9921875" style="0" customWidth="1"/>
    <col min="2" max="2" width="23.57421875" style="0" customWidth="1"/>
    <col min="3" max="3" width="1.28515625" style="0" customWidth="1"/>
    <col min="4" max="4" width="23.57421875" style="0" customWidth="1"/>
    <col min="5" max="5" width="1.28515625" style="0" customWidth="1"/>
    <col min="6" max="6" width="23.57421875" style="0" customWidth="1"/>
    <col min="7" max="7" width="1.28515625" style="0" customWidth="1"/>
    <col min="8" max="8" width="23.57421875" style="0" customWidth="1"/>
    <col min="9" max="9" width="1.28515625" style="0" customWidth="1"/>
  </cols>
  <sheetData>
    <row r="1" spans="2:8" s="12" customFormat="1" ht="27.75" customHeight="1">
      <c r="B1" s="20" t="s">
        <v>5</v>
      </c>
      <c r="D1" s="20">
        <v>1</v>
      </c>
      <c r="F1" s="21">
        <f>D1+47</f>
        <v>48</v>
      </c>
      <c r="H1" s="18" t="s">
        <v>6</v>
      </c>
    </row>
    <row r="2" s="12" customFormat="1" ht="6.75" customHeight="1"/>
    <row r="3" spans="2:8" s="13" customFormat="1" ht="13.5" customHeight="1">
      <c r="B3" s="19" t="str">
        <f>KHAIBAO!$B$1</f>
        <v>TVT TIỂU HỌC SỐ 2 CÁT TÀI</v>
      </c>
      <c r="D3" s="19" t="str">
        <f>KHAIBAO!$B$1</f>
        <v>TVT TIỂU HỌC SỐ 2 CÁT TÀI</v>
      </c>
      <c r="F3" s="19" t="str">
        <f>KHAIBAO!$B$1</f>
        <v>TVT TIỂU HỌC SỐ 2 CÁT TÀI</v>
      </c>
      <c r="H3" s="19" t="str">
        <f>KHAIBAO!$B$1</f>
        <v>TVT TIỂU HỌC SỐ 2 CÁT TÀI</v>
      </c>
    </row>
    <row r="4" spans="2:15" s="14" customFormat="1" ht="23.25" customHeight="1">
      <c r="B4" s="14" t="str">
        <f>"*"&amp;B5&amp;"*"</f>
        <v>*GV.000001*</v>
      </c>
      <c r="D4" s="14" t="str">
        <f>"*"&amp;D5&amp;"*"</f>
        <v>*GV.000002*</v>
      </c>
      <c r="F4" s="14" t="str">
        <f>"*"&amp;F5&amp;"*"</f>
        <v>*GV.000003*</v>
      </c>
      <c r="H4" s="14" t="str">
        <f>"*"&amp;H5&amp;"*"</f>
        <v>*GV.000004*</v>
      </c>
      <c r="J4" s="15"/>
      <c r="K4" s="16"/>
      <c r="L4" s="15"/>
      <c r="M4" s="15"/>
      <c r="N4" s="15"/>
      <c r="O4" s="15"/>
    </row>
    <row r="5" spans="2:8" s="17" customFormat="1" ht="20.25" customHeight="1">
      <c r="B5" s="17" t="str">
        <f>$B$1&amp;"."&amp;REPT("0",KHAIBAO!$B$2-LEN($D$1))&amp;$D$1</f>
        <v>GV.000001</v>
      </c>
      <c r="D5" s="17" t="str">
        <f>$B$1&amp;"."&amp;REPT("0",KHAIBAO!$B$2-LEN($D$1+1))&amp;($D$1+1)</f>
        <v>GV.000002</v>
      </c>
      <c r="F5" s="17" t="str">
        <f>$B$1&amp;"."&amp;REPT("0",KHAIBAO!$B$2-LEN($D$1+2))&amp;($D$1+2)</f>
        <v>GV.000003</v>
      </c>
      <c r="H5" s="17" t="str">
        <f>$B$1&amp;"."&amp;REPT("0",KHAIBAO!$B$2-LEN($D$1+3))&amp;($D$1+3)</f>
        <v>GV.000004</v>
      </c>
    </row>
    <row r="6" s="12" customFormat="1" ht="6.75" customHeight="1"/>
    <row r="7" spans="2:8" s="13" customFormat="1" ht="13.5" customHeight="1">
      <c r="B7" s="19" t="str">
        <f>KHAIBAO!$B$1</f>
        <v>TVT TIỂU HỌC SỐ 2 CÁT TÀI</v>
      </c>
      <c r="D7" s="19" t="str">
        <f>KHAIBAO!$B$1</f>
        <v>TVT TIỂU HỌC SỐ 2 CÁT TÀI</v>
      </c>
      <c r="F7" s="19" t="str">
        <f>KHAIBAO!$B$1</f>
        <v>TVT TIỂU HỌC SỐ 2 CÁT TÀI</v>
      </c>
      <c r="H7" s="19" t="str">
        <f>KHAIBAO!$B$1</f>
        <v>TVT TIỂU HỌC SỐ 2 CÁT TÀI</v>
      </c>
    </row>
    <row r="8" spans="2:8" s="14" customFormat="1" ht="23.25" customHeight="1">
      <c r="B8" s="14" t="str">
        <f>"*"&amp;B9&amp;"*"</f>
        <v>*GV.000005*</v>
      </c>
      <c r="D8" s="14" t="str">
        <f>"*"&amp;D9&amp;"*"</f>
        <v>*GV.000006*</v>
      </c>
      <c r="F8" s="14" t="str">
        <f>"*"&amp;F9&amp;"*"</f>
        <v>*GV.000007*</v>
      </c>
      <c r="H8" s="14" t="str">
        <f>"*"&amp;H9&amp;"*"</f>
        <v>*GV.000008*</v>
      </c>
    </row>
    <row r="9" spans="2:8" s="17" customFormat="1" ht="20.25" customHeight="1">
      <c r="B9" s="17" t="str">
        <f>$B$1&amp;"."&amp;REPT("0",KHAIBAO!$B$2-LEN($D$1+4))&amp;$D$1+4</f>
        <v>GV.000005</v>
      </c>
      <c r="D9" s="17" t="str">
        <f>$B$1&amp;"."&amp;REPT("0",KHAIBAO!$B$2-LEN($D$1+5))&amp;($D$1+5)</f>
        <v>GV.000006</v>
      </c>
      <c r="F9" s="17" t="str">
        <f>$B$1&amp;"."&amp;REPT("0",KHAIBAO!$B$2-LEN($D$1+6))&amp;($D$1+6)</f>
        <v>GV.000007</v>
      </c>
      <c r="H9" s="17" t="str">
        <f>$B$1&amp;"."&amp;REPT("0",KHAIBAO!$B$2-LEN($D$1+7))&amp;($D$1+7)</f>
        <v>GV.000008</v>
      </c>
    </row>
    <row r="10" s="12" customFormat="1" ht="6.75" customHeight="1"/>
    <row r="11" spans="2:8" s="13" customFormat="1" ht="13.5" customHeight="1">
      <c r="B11" s="19" t="str">
        <f>KHAIBAO!$B$1</f>
        <v>TVT TIỂU HỌC SỐ 2 CÁT TÀI</v>
      </c>
      <c r="D11" s="19" t="str">
        <f>KHAIBAO!$B$1</f>
        <v>TVT TIỂU HỌC SỐ 2 CÁT TÀI</v>
      </c>
      <c r="F11" s="19" t="str">
        <f>KHAIBAO!$B$1</f>
        <v>TVT TIỂU HỌC SỐ 2 CÁT TÀI</v>
      </c>
      <c r="H11" s="19" t="str">
        <f>KHAIBAO!$B$1</f>
        <v>TVT TIỂU HỌC SỐ 2 CÁT TÀI</v>
      </c>
    </row>
    <row r="12" spans="2:8" s="14" customFormat="1" ht="23.25" customHeight="1">
      <c r="B12" s="14" t="str">
        <f>"*"&amp;B13&amp;"*"</f>
        <v>*GV.000009*</v>
      </c>
      <c r="D12" s="14" t="str">
        <f>"*"&amp;D13&amp;"*"</f>
        <v>*GV.000010*</v>
      </c>
      <c r="F12" s="14" t="str">
        <f>"*"&amp;F13&amp;"*"</f>
        <v>*GV.000011*</v>
      </c>
      <c r="H12" s="14" t="str">
        <f>"*"&amp;H13&amp;"*"</f>
        <v>*GV.000012*</v>
      </c>
    </row>
    <row r="13" spans="2:8" s="17" customFormat="1" ht="20.25" customHeight="1">
      <c r="B13" s="17" t="str">
        <f>$B$1&amp;"."&amp;REPT("0",KHAIBAO!$B$2-LEN($D$1+8))&amp;$D$1+8</f>
        <v>GV.000009</v>
      </c>
      <c r="D13" s="17" t="str">
        <f>$B$1&amp;"."&amp;REPT("0",KHAIBAO!$B$2-LEN($D$1+9))&amp;($D$1+9)</f>
        <v>GV.000010</v>
      </c>
      <c r="F13" s="17" t="str">
        <f>$B$1&amp;"."&amp;REPT("0",KHAIBAO!$B$2-LEN($D$1+10))&amp;($D$1+10)</f>
        <v>GV.000011</v>
      </c>
      <c r="H13" s="17" t="str">
        <f>$B$1&amp;"."&amp;REPT("0",KHAIBAO!$B$2-LEN($D$1+11))&amp;($D$1+11)</f>
        <v>GV.000012</v>
      </c>
    </row>
    <row r="14" s="12" customFormat="1" ht="6.75" customHeight="1"/>
    <row r="15" spans="2:8" s="13" customFormat="1" ht="12" customHeight="1">
      <c r="B15" s="19" t="str">
        <f>KHAIBAO!$B$1</f>
        <v>TVT TIỂU HỌC SỐ 2 CÁT TÀI</v>
      </c>
      <c r="D15" s="19" t="str">
        <f>KHAIBAO!$B$1</f>
        <v>TVT TIỂU HỌC SỐ 2 CÁT TÀI</v>
      </c>
      <c r="F15" s="19" t="str">
        <f>KHAIBAO!$B$1</f>
        <v>TVT TIỂU HỌC SỐ 2 CÁT TÀI</v>
      </c>
      <c r="H15" s="19" t="str">
        <f>KHAIBAO!$B$1</f>
        <v>TVT TIỂU HỌC SỐ 2 CÁT TÀI</v>
      </c>
    </row>
    <row r="16" spans="2:8" s="14" customFormat="1" ht="23.25" customHeight="1">
      <c r="B16" s="14" t="str">
        <f>"*"&amp;B17&amp;"*"</f>
        <v>*GV.000013*</v>
      </c>
      <c r="D16" s="14" t="str">
        <f>"*"&amp;D17&amp;"*"</f>
        <v>*GV.000014*</v>
      </c>
      <c r="F16" s="14" t="str">
        <f>"*"&amp;F17&amp;"*"</f>
        <v>*GV.000015*</v>
      </c>
      <c r="H16" s="14" t="str">
        <f>"*"&amp;H17&amp;"*"</f>
        <v>*GV.000016*</v>
      </c>
    </row>
    <row r="17" spans="2:8" s="17" customFormat="1" ht="20.25" customHeight="1">
      <c r="B17" s="17" t="str">
        <f>$B$1&amp;"."&amp;REPT("0",KHAIBAO!$B$2-LEN($D$1+12))&amp;$D$1+12</f>
        <v>GV.000013</v>
      </c>
      <c r="D17" s="17" t="str">
        <f>$B$1&amp;"."&amp;REPT("0",KHAIBAO!$B$2-LEN($D$1+13))&amp;($D$1+13)</f>
        <v>GV.000014</v>
      </c>
      <c r="F17" s="17" t="str">
        <f>$B$1&amp;"."&amp;REPT("0",KHAIBAO!$B$2-LEN($D$1+14))&amp;($D$1+14)</f>
        <v>GV.000015</v>
      </c>
      <c r="H17" s="17" t="str">
        <f>$B$1&amp;"."&amp;REPT("0",KHAIBAO!$B$2-LEN($D$1+15))&amp;($D$1+15)</f>
        <v>GV.000016</v>
      </c>
    </row>
    <row r="18" s="12" customFormat="1" ht="6.75" customHeight="1"/>
    <row r="19" spans="2:8" s="13" customFormat="1" ht="13.5" customHeight="1">
      <c r="B19" s="19" t="str">
        <f>KHAIBAO!$B$1</f>
        <v>TVT TIỂU HỌC SỐ 2 CÁT TÀI</v>
      </c>
      <c r="D19" s="19" t="str">
        <f>KHAIBAO!$B$1</f>
        <v>TVT TIỂU HỌC SỐ 2 CÁT TÀI</v>
      </c>
      <c r="F19" s="19" t="str">
        <f>KHAIBAO!$B$1</f>
        <v>TVT TIỂU HỌC SỐ 2 CÁT TÀI</v>
      </c>
      <c r="H19" s="19" t="str">
        <f>KHAIBAO!$B$1</f>
        <v>TVT TIỂU HỌC SỐ 2 CÁT TÀI</v>
      </c>
    </row>
    <row r="20" spans="2:8" s="14" customFormat="1" ht="23.25" customHeight="1">
      <c r="B20" s="14" t="str">
        <f>"*"&amp;B21&amp;"*"</f>
        <v>*GV.000017*</v>
      </c>
      <c r="D20" s="14" t="str">
        <f>"*"&amp;D21&amp;"*"</f>
        <v>*GV.000018*</v>
      </c>
      <c r="F20" s="14" t="str">
        <f>"*"&amp;F21&amp;"*"</f>
        <v>*GV.000019*</v>
      </c>
      <c r="H20" s="14" t="str">
        <f>"*"&amp;H21&amp;"*"</f>
        <v>*GV.000020*</v>
      </c>
    </row>
    <row r="21" spans="2:8" s="17" customFormat="1" ht="20.25" customHeight="1">
      <c r="B21" s="17" t="str">
        <f>$B$1&amp;"."&amp;REPT("0",KHAIBAO!$B$2-LEN($D$1+16))&amp;$D$1+16</f>
        <v>GV.000017</v>
      </c>
      <c r="D21" s="17" t="str">
        <f>$B$1&amp;"."&amp;REPT("0",KHAIBAO!$B$2-LEN($D$1+17))&amp;($D$1+17)</f>
        <v>GV.000018</v>
      </c>
      <c r="F21" s="17" t="str">
        <f>$B$1&amp;"."&amp;REPT("0",KHAIBAO!$B$2-LEN($D$1+18))&amp;($D$1+18)</f>
        <v>GV.000019</v>
      </c>
      <c r="H21" s="17" t="str">
        <f>$B$1&amp;"."&amp;REPT("0",KHAIBAO!$B$2-LEN($D$1+19))&amp;($D$1+19)</f>
        <v>GV.000020</v>
      </c>
    </row>
    <row r="22" s="12" customFormat="1" ht="6.75" customHeight="1"/>
    <row r="23" spans="2:8" s="13" customFormat="1" ht="13.5" customHeight="1">
      <c r="B23" s="19" t="str">
        <f>KHAIBAO!$B$1</f>
        <v>TVT TIỂU HỌC SỐ 2 CÁT TÀI</v>
      </c>
      <c r="D23" s="19" t="str">
        <f>KHAIBAO!$B$1</f>
        <v>TVT TIỂU HỌC SỐ 2 CÁT TÀI</v>
      </c>
      <c r="F23" s="19" t="str">
        <f>KHAIBAO!$B$1</f>
        <v>TVT TIỂU HỌC SỐ 2 CÁT TÀI</v>
      </c>
      <c r="H23" s="19" t="str">
        <f>KHAIBAO!$B$1</f>
        <v>TVT TIỂU HỌC SỐ 2 CÁT TÀI</v>
      </c>
    </row>
    <row r="24" spans="2:8" s="14" customFormat="1" ht="23.25" customHeight="1">
      <c r="B24" s="14" t="str">
        <f>"*"&amp;B25&amp;"*"</f>
        <v>*GV.000021*</v>
      </c>
      <c r="D24" s="14" t="str">
        <f>"*"&amp;D25&amp;"*"</f>
        <v>*GV.000022*</v>
      </c>
      <c r="F24" s="14" t="str">
        <f>"*"&amp;F25&amp;"*"</f>
        <v>*GV.000023*</v>
      </c>
      <c r="H24" s="14" t="str">
        <f>"*"&amp;H25&amp;"*"</f>
        <v>*GV.000024*</v>
      </c>
    </row>
    <row r="25" spans="2:8" s="17" customFormat="1" ht="20.25" customHeight="1">
      <c r="B25" s="17" t="str">
        <f>$B$1&amp;"."&amp;REPT("0",KHAIBAO!$B$2-LEN($D$1+20))&amp;$D$1+20</f>
        <v>GV.000021</v>
      </c>
      <c r="D25" s="17" t="str">
        <f>$B$1&amp;"."&amp;REPT("0",KHAIBAO!$B$2-LEN($D$1+21))&amp;($D$1+21)</f>
        <v>GV.000022</v>
      </c>
      <c r="F25" s="17" t="str">
        <f>$B$1&amp;"."&amp;REPT("0",KHAIBAO!$B$2-LEN($D$1+22))&amp;($D$1+22)</f>
        <v>GV.000023</v>
      </c>
      <c r="H25" s="17" t="str">
        <f>$B$1&amp;"."&amp;REPT("0",KHAIBAO!$B$2-LEN($D$1+23))&amp;($D$1+23)</f>
        <v>GV.000024</v>
      </c>
    </row>
    <row r="26" s="12" customFormat="1" ht="6.75" customHeight="1"/>
    <row r="27" spans="2:8" s="13" customFormat="1" ht="13.5" customHeight="1">
      <c r="B27" s="19" t="str">
        <f>KHAIBAO!$B$1</f>
        <v>TVT TIỂU HỌC SỐ 2 CÁT TÀI</v>
      </c>
      <c r="D27" s="19" t="str">
        <f>KHAIBAO!$B$1</f>
        <v>TVT TIỂU HỌC SỐ 2 CÁT TÀI</v>
      </c>
      <c r="F27" s="19" t="str">
        <f>KHAIBAO!$B$1</f>
        <v>TVT TIỂU HỌC SỐ 2 CÁT TÀI</v>
      </c>
      <c r="H27" s="19" t="str">
        <f>KHAIBAO!$B$1</f>
        <v>TVT TIỂU HỌC SỐ 2 CÁT TÀI</v>
      </c>
    </row>
    <row r="28" spans="2:8" s="14" customFormat="1" ht="23.25" customHeight="1">
      <c r="B28" s="14" t="str">
        <f>"*"&amp;B29&amp;"*"</f>
        <v>*GV.000025*</v>
      </c>
      <c r="D28" s="14" t="str">
        <f>"*"&amp;D29&amp;"*"</f>
        <v>*GV.000026*</v>
      </c>
      <c r="F28" s="14" t="str">
        <f>"*"&amp;F29&amp;"*"</f>
        <v>*GV.000027*</v>
      </c>
      <c r="H28" s="14" t="str">
        <f>"*"&amp;H29&amp;"*"</f>
        <v>*GV.000028*</v>
      </c>
    </row>
    <row r="29" spans="2:8" s="17" customFormat="1" ht="20.25" customHeight="1">
      <c r="B29" s="17" t="str">
        <f>$B$1&amp;"."&amp;REPT("0",KHAIBAO!$B$2-LEN($D$1+24))&amp;$D$1+24</f>
        <v>GV.000025</v>
      </c>
      <c r="D29" s="17" t="str">
        <f>$B$1&amp;"."&amp;REPT("0",KHAIBAO!$B$2-LEN($D$1+25))&amp;($D$1+25)</f>
        <v>GV.000026</v>
      </c>
      <c r="F29" s="17" t="str">
        <f>$B$1&amp;"."&amp;REPT("0",KHAIBAO!$B$2-LEN($D$1+26))&amp;($D$1+26)</f>
        <v>GV.000027</v>
      </c>
      <c r="H29" s="17" t="str">
        <f>$B$1&amp;"."&amp;REPT("0",KHAIBAO!$B$2-LEN($D$1+27))&amp;($D$1+27)</f>
        <v>GV.000028</v>
      </c>
    </row>
    <row r="30" s="12" customFormat="1" ht="6.75" customHeight="1"/>
    <row r="31" spans="2:8" s="13" customFormat="1" ht="13.5" customHeight="1">
      <c r="B31" s="19" t="str">
        <f>KHAIBAO!$B$1</f>
        <v>TVT TIỂU HỌC SỐ 2 CÁT TÀI</v>
      </c>
      <c r="D31" s="19" t="str">
        <f>KHAIBAO!$B$1</f>
        <v>TVT TIỂU HỌC SỐ 2 CÁT TÀI</v>
      </c>
      <c r="F31" s="19" t="str">
        <f>KHAIBAO!$B$1</f>
        <v>TVT TIỂU HỌC SỐ 2 CÁT TÀI</v>
      </c>
      <c r="H31" s="19" t="str">
        <f>KHAIBAO!$B$1</f>
        <v>TVT TIỂU HỌC SỐ 2 CÁT TÀI</v>
      </c>
    </row>
    <row r="32" spans="2:8" s="14" customFormat="1" ht="23.25" customHeight="1">
      <c r="B32" s="14" t="str">
        <f>"*"&amp;B33&amp;"*"</f>
        <v>*GV.000029*</v>
      </c>
      <c r="D32" s="14" t="str">
        <f>"*"&amp;D33&amp;"*"</f>
        <v>*GV.000030*</v>
      </c>
      <c r="F32" s="14" t="str">
        <f>"*"&amp;F33&amp;"*"</f>
        <v>*GV.000031*</v>
      </c>
      <c r="H32" s="14" t="str">
        <f>"*"&amp;H33&amp;"*"</f>
        <v>*GV.000032*</v>
      </c>
    </row>
    <row r="33" spans="2:8" s="17" customFormat="1" ht="20.25" customHeight="1">
      <c r="B33" s="17" t="str">
        <f>$B$1&amp;"."&amp;REPT("0",KHAIBAO!$B$2-LEN($D$1+28))&amp;$D$1+28</f>
        <v>GV.000029</v>
      </c>
      <c r="D33" s="17" t="str">
        <f>$B$1&amp;"."&amp;REPT("0",KHAIBAO!$B$2-LEN($D$1+29))&amp;($D$1+29)</f>
        <v>GV.000030</v>
      </c>
      <c r="F33" s="17" t="str">
        <f>$B$1&amp;"."&amp;REPT("0",KHAIBAO!$B$2-LEN($D$1+30))&amp;($D$1+30)</f>
        <v>GV.000031</v>
      </c>
      <c r="H33" s="17" t="str">
        <f>$B$1&amp;"."&amp;REPT("0",KHAIBAO!$B$2-LEN($D$1+31))&amp;($D$1+31)</f>
        <v>GV.000032</v>
      </c>
    </row>
    <row r="34" s="12" customFormat="1" ht="6.75" customHeight="1"/>
    <row r="35" spans="2:8" s="13" customFormat="1" ht="13.5" customHeight="1">
      <c r="B35" s="19" t="str">
        <f>KHAIBAO!$B$1</f>
        <v>TVT TIỂU HỌC SỐ 2 CÁT TÀI</v>
      </c>
      <c r="D35" s="19" t="str">
        <f>KHAIBAO!$B$1</f>
        <v>TVT TIỂU HỌC SỐ 2 CÁT TÀI</v>
      </c>
      <c r="F35" s="19" t="str">
        <f>KHAIBAO!$B$1</f>
        <v>TVT TIỂU HỌC SỐ 2 CÁT TÀI</v>
      </c>
      <c r="H35" s="19" t="str">
        <f>KHAIBAO!$B$1</f>
        <v>TVT TIỂU HỌC SỐ 2 CÁT TÀI</v>
      </c>
    </row>
    <row r="36" spans="2:8" s="14" customFormat="1" ht="23.25" customHeight="1">
      <c r="B36" s="14" t="str">
        <f>"*"&amp;B37&amp;"*"</f>
        <v>*GV.000033*</v>
      </c>
      <c r="D36" s="14" t="str">
        <f>"*"&amp;D37&amp;"*"</f>
        <v>*GV.000034*</v>
      </c>
      <c r="F36" s="14" t="str">
        <f>"*"&amp;F37&amp;"*"</f>
        <v>*GV.000035*</v>
      </c>
      <c r="H36" s="14" t="str">
        <f>"*"&amp;H37&amp;"*"</f>
        <v>*GV.000036*</v>
      </c>
    </row>
    <row r="37" spans="2:8" s="17" customFormat="1" ht="20.25" customHeight="1">
      <c r="B37" s="17" t="str">
        <f>$B$1&amp;"."&amp;REPT("0",KHAIBAO!$B$2-LEN($D$1+32))&amp;$D$1+32</f>
        <v>GV.000033</v>
      </c>
      <c r="D37" s="17" t="str">
        <f>$B$1&amp;"."&amp;REPT("0",KHAIBAO!$B$2-LEN($D$1+33))&amp;($D$1+33)</f>
        <v>GV.000034</v>
      </c>
      <c r="F37" s="17" t="str">
        <f>$B$1&amp;"."&amp;REPT("0",KHAIBAO!$B$2-LEN($D$1+34))&amp;($D$1+34)</f>
        <v>GV.000035</v>
      </c>
      <c r="H37" s="17" t="str">
        <f>$B$1&amp;"."&amp;REPT("0",KHAIBAO!$B$2-LEN($D$1+35))&amp;($D$1+35)</f>
        <v>GV.000036</v>
      </c>
    </row>
    <row r="38" s="12" customFormat="1" ht="6.75" customHeight="1"/>
    <row r="39" spans="2:8" s="13" customFormat="1" ht="13.5" customHeight="1">
      <c r="B39" s="19" t="str">
        <f>KHAIBAO!$B$1</f>
        <v>TVT TIỂU HỌC SỐ 2 CÁT TÀI</v>
      </c>
      <c r="D39" s="19" t="str">
        <f>KHAIBAO!$B$1</f>
        <v>TVT TIỂU HỌC SỐ 2 CÁT TÀI</v>
      </c>
      <c r="F39" s="19" t="str">
        <f>KHAIBAO!$B$1</f>
        <v>TVT TIỂU HỌC SỐ 2 CÁT TÀI</v>
      </c>
      <c r="H39" s="19" t="str">
        <f>KHAIBAO!$B$1</f>
        <v>TVT TIỂU HỌC SỐ 2 CÁT TÀI</v>
      </c>
    </row>
    <row r="40" spans="2:8" s="14" customFormat="1" ht="23.25" customHeight="1">
      <c r="B40" s="14" t="str">
        <f>"*"&amp;B41&amp;"*"</f>
        <v>*GV.000037*</v>
      </c>
      <c r="D40" s="14" t="str">
        <f>"*"&amp;D41&amp;"*"</f>
        <v>*GV.000038*</v>
      </c>
      <c r="F40" s="14" t="str">
        <f>"*"&amp;F41&amp;"*"</f>
        <v>*GV.000039*</v>
      </c>
      <c r="H40" s="14" t="str">
        <f>"*"&amp;H41&amp;"*"</f>
        <v>*GV.000040*</v>
      </c>
    </row>
    <row r="41" spans="2:8" s="17" customFormat="1" ht="20.25" customHeight="1">
      <c r="B41" s="17" t="str">
        <f>$B$1&amp;"."&amp;REPT("0",KHAIBAO!$B$2-LEN($D$1+36))&amp;$D$1+36</f>
        <v>GV.000037</v>
      </c>
      <c r="D41" s="17" t="str">
        <f>$B$1&amp;"."&amp;REPT("0",KHAIBAO!$B$2-LEN($D$1+37))&amp;($D$1+37)</f>
        <v>GV.000038</v>
      </c>
      <c r="F41" s="17" t="str">
        <f>$B$1&amp;"."&amp;REPT("0",KHAIBAO!$B$2-LEN($D$1+38))&amp;($D$1+38)</f>
        <v>GV.000039</v>
      </c>
      <c r="H41" s="17" t="str">
        <f>$B$1&amp;"."&amp;REPT("0",KHAIBAO!$B$2-LEN($D$1+39))&amp;($D$1+39)</f>
        <v>GV.000040</v>
      </c>
    </row>
    <row r="42" s="12" customFormat="1" ht="6.75" customHeight="1"/>
    <row r="43" spans="2:8" s="13" customFormat="1" ht="13.5" customHeight="1">
      <c r="B43" s="19" t="str">
        <f>KHAIBAO!$B$1</f>
        <v>TVT TIỂU HỌC SỐ 2 CÁT TÀI</v>
      </c>
      <c r="D43" s="19" t="str">
        <f>KHAIBAO!$B$1</f>
        <v>TVT TIỂU HỌC SỐ 2 CÁT TÀI</v>
      </c>
      <c r="F43" s="19" t="str">
        <f>KHAIBAO!$B$1</f>
        <v>TVT TIỂU HỌC SỐ 2 CÁT TÀI</v>
      </c>
      <c r="H43" s="19" t="str">
        <f>KHAIBAO!$B$1</f>
        <v>TVT TIỂU HỌC SỐ 2 CÁT TÀI</v>
      </c>
    </row>
    <row r="44" spans="2:8" s="14" customFormat="1" ht="23.25" customHeight="1">
      <c r="B44" s="14" t="str">
        <f>"*"&amp;B45&amp;"*"</f>
        <v>*GV.000041*</v>
      </c>
      <c r="D44" s="14" t="str">
        <f>"*"&amp;D45&amp;"*"</f>
        <v>*GV.000042*</v>
      </c>
      <c r="F44" s="14" t="str">
        <f>"*"&amp;F45&amp;"*"</f>
        <v>*GV.000043*</v>
      </c>
      <c r="H44" s="14" t="str">
        <f>"*"&amp;H45&amp;"*"</f>
        <v>*GV.000044*</v>
      </c>
    </row>
    <row r="45" spans="2:8" s="17" customFormat="1" ht="20.25" customHeight="1">
      <c r="B45" s="17" t="str">
        <f>$B$1&amp;"."&amp;REPT("0",KHAIBAO!$B$2-LEN($D$1+40))&amp;$D$1+40</f>
        <v>GV.000041</v>
      </c>
      <c r="D45" s="17" t="str">
        <f>$B$1&amp;"."&amp;REPT("0",KHAIBAO!$B$2-LEN($D$1+41))&amp;($D$1+41)</f>
        <v>GV.000042</v>
      </c>
      <c r="F45" s="17" t="str">
        <f>$B$1&amp;"."&amp;REPT("0",KHAIBAO!$B$2-LEN($D$1+42))&amp;($D$1+42)</f>
        <v>GV.000043</v>
      </c>
      <c r="H45" s="17" t="str">
        <f>$B$1&amp;"."&amp;REPT("0",KHAIBAO!$B$2-LEN($D$1+43))&amp;($D$1+43)</f>
        <v>GV.000044</v>
      </c>
    </row>
    <row r="46" s="12" customFormat="1" ht="6.75" customHeight="1"/>
    <row r="47" spans="2:8" s="13" customFormat="1" ht="13.5" customHeight="1">
      <c r="B47" s="19" t="str">
        <f>KHAIBAO!$B$1</f>
        <v>TVT TIỂU HỌC SỐ 2 CÁT TÀI</v>
      </c>
      <c r="D47" s="19" t="str">
        <f>KHAIBAO!$B$1</f>
        <v>TVT TIỂU HỌC SỐ 2 CÁT TÀI</v>
      </c>
      <c r="F47" s="19" t="str">
        <f>KHAIBAO!$B$1</f>
        <v>TVT TIỂU HỌC SỐ 2 CÁT TÀI</v>
      </c>
      <c r="H47" s="19" t="str">
        <f>KHAIBAO!$B$1</f>
        <v>TVT TIỂU HỌC SỐ 2 CÁT TÀI</v>
      </c>
    </row>
    <row r="48" spans="2:8" s="14" customFormat="1" ht="23.25" customHeight="1">
      <c r="B48" s="14" t="str">
        <f>"*"&amp;B49&amp;"*"</f>
        <v>*GV.000045*</v>
      </c>
      <c r="D48" s="14" t="str">
        <f>"*"&amp;D49&amp;"*"</f>
        <v>*GV.000046*</v>
      </c>
      <c r="F48" s="14" t="str">
        <f>"*"&amp;F49&amp;"*"</f>
        <v>*GV.000047*</v>
      </c>
      <c r="H48" s="14" t="str">
        <f>"*"&amp;H49&amp;"*"</f>
        <v>*GV.000048*</v>
      </c>
    </row>
    <row r="49" spans="2:8" s="17" customFormat="1" ht="20.25" customHeight="1">
      <c r="B49" s="17" t="str">
        <f>$B$1&amp;"."&amp;REPT("0",KHAIBAO!$B$2-LEN($D$1+44))&amp;$D$1+44</f>
        <v>GV.000045</v>
      </c>
      <c r="D49" s="17" t="str">
        <f>$B$1&amp;"."&amp;REPT("0",KHAIBAO!$B$2-LEN($D$1+45))&amp;($D$1+45)</f>
        <v>GV.000046</v>
      </c>
      <c r="F49" s="17" t="str">
        <f>$B$1&amp;"."&amp;REPT("0",KHAIBAO!$B$2-LEN($D$1+46))&amp;($D$1+46)</f>
        <v>GV.000047</v>
      </c>
      <c r="H49" s="17" t="str">
        <f>$B$1&amp;"."&amp;REPT("0",KHAIBAO!$B$2-LEN($D$1+47))&amp;($D$1+47)</f>
        <v>GV.000048</v>
      </c>
    </row>
    <row r="50" s="12" customFormat="1" ht="5.25" customHeight="1"/>
    <row r="51" s="12" customFormat="1" ht="12.75"/>
    <row r="52" spans="2:9" ht="12.75">
      <c r="B52" s="12"/>
      <c r="C52" s="12"/>
      <c r="D52" s="12"/>
      <c r="E52" s="12"/>
      <c r="F52" s="12"/>
      <c r="G52" s="12"/>
      <c r="H52" s="12"/>
      <c r="I52" s="12"/>
    </row>
    <row r="53" spans="2:9" ht="12.75">
      <c r="B53" s="12"/>
      <c r="C53" s="12"/>
      <c r="D53" s="12"/>
      <c r="E53" s="12"/>
      <c r="F53" s="12"/>
      <c r="G53" s="12"/>
      <c r="H53" s="12"/>
      <c r="I53" s="12"/>
    </row>
  </sheetData>
  <sheetProtection/>
  <printOptions/>
  <pageMargins left="0.2755905511811024" right="0" top="0.3937007874015748" bottom="0.15748031496062992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0.42578125" style="0" customWidth="1"/>
    <col min="2" max="2" width="26.7109375" style="0" customWidth="1"/>
    <col min="3" max="3" width="0.42578125" style="0" customWidth="1"/>
    <col min="4" max="4" width="26.7109375" style="0" customWidth="1"/>
    <col min="5" max="5" width="0.42578125" style="0" customWidth="1"/>
    <col min="6" max="6" width="26.7109375" style="0" customWidth="1"/>
    <col min="7" max="7" width="0.42578125" style="0" customWidth="1"/>
    <col min="8" max="8" width="26.7109375" style="0" customWidth="1"/>
    <col min="9" max="9" width="0.42578125" style="0" customWidth="1"/>
    <col min="10" max="10" width="26.7109375" style="0" customWidth="1"/>
    <col min="11" max="11" width="0.42578125" style="0" customWidth="1"/>
  </cols>
  <sheetData>
    <row r="1" spans="1:11" s="1" customFormat="1" ht="12">
      <c r="A1" s="2"/>
      <c r="B1" s="8" t="s">
        <v>1</v>
      </c>
      <c r="C1" s="2"/>
      <c r="D1" s="1">
        <v>1001</v>
      </c>
      <c r="E1" s="2"/>
      <c r="F1" s="6">
        <f>D1+49</f>
        <v>1050</v>
      </c>
      <c r="G1" s="2"/>
      <c r="H1" s="1">
        <v>6</v>
      </c>
      <c r="I1" s="2"/>
      <c r="J1" s="1" t="s">
        <v>0</v>
      </c>
      <c r="K1" s="2"/>
    </row>
    <row r="2" ht="2.25" customHeight="1">
      <c r="H2">
        <v>6</v>
      </c>
    </row>
    <row r="3" spans="2:10" s="3" customFormat="1" ht="14.25" customHeight="1">
      <c r="B3" s="4" t="str">
        <f>$J$1</f>
        <v>THƯ VIỆN TỈNH BÌNH ĐỊNH</v>
      </c>
      <c r="D3" s="4" t="str">
        <f>$J$1</f>
        <v>THƯ VIỆN TỈNH BÌNH ĐỊNH</v>
      </c>
      <c r="F3" s="4" t="str">
        <f>$J$1</f>
        <v>THƯ VIỆN TỈNH BÌNH ĐỊNH</v>
      </c>
      <c r="H3" s="4" t="str">
        <f>$J$1</f>
        <v>THƯ VIỆN TỈNH BÌNH ĐỊNH</v>
      </c>
      <c r="J3" s="4" t="str">
        <f>$J$1</f>
        <v>THƯ VIỆN TỈNH BÌNH ĐỊNH</v>
      </c>
    </row>
    <row r="4" spans="2:10" ht="21.75" customHeight="1">
      <c r="B4" s="7" t="str">
        <f>"*"&amp;B5&amp;"*"</f>
        <v>*VND.001001*</v>
      </c>
      <c r="D4" s="7" t="str">
        <f>"*"&amp;D5&amp;"*"</f>
        <v>*VND.001002*</v>
      </c>
      <c r="F4" s="7" t="str">
        <f>"*"&amp;F5&amp;"*"</f>
        <v>*VND.001003*</v>
      </c>
      <c r="H4" s="7" t="str">
        <f>"*"&amp;H5&amp;"*"</f>
        <v>*VND.001004*</v>
      </c>
      <c r="J4" s="7" t="str">
        <f>"*"&amp;J5&amp;"*"</f>
        <v>*VND.001005*</v>
      </c>
    </row>
    <row r="5" spans="2:10" ht="18.75" customHeight="1">
      <c r="B5" s="5" t="str">
        <f>$B$1&amp;"."&amp;REPT("0",$H$1-LEN($D$1))&amp;$D$1</f>
        <v>VND.001001</v>
      </c>
      <c r="D5" s="5" t="str">
        <f>$B$1&amp;"."&amp;REPT("0",$H$1-LEN($D$1+1))&amp;($D$1+1)</f>
        <v>VND.001002</v>
      </c>
      <c r="F5" s="5" t="str">
        <f>$B$1&amp;"."&amp;REPT("0",$H$1-LEN($D$1+2))&amp;($D$1+2)</f>
        <v>VND.001003</v>
      </c>
      <c r="H5" s="5" t="str">
        <f>$B$1&amp;"."&amp;REPT("0",$H$1-LEN($D$1+3))&amp;($D$1+3)</f>
        <v>VND.001004</v>
      </c>
      <c r="J5" s="5" t="str">
        <f>$B$1&amp;"."&amp;REPT("0",$H$1-LEN($D$1+4))&amp;($D$1+4)</f>
        <v>VND.001005</v>
      </c>
    </row>
    <row r="6" ht="2.25" customHeight="1"/>
    <row r="7" spans="2:10" s="3" customFormat="1" ht="14.25" customHeight="1">
      <c r="B7" s="4" t="str">
        <f>$J$1</f>
        <v>THƯ VIỆN TỈNH BÌNH ĐỊNH</v>
      </c>
      <c r="D7" s="4" t="str">
        <f>$J$1</f>
        <v>THƯ VIỆN TỈNH BÌNH ĐỊNH</v>
      </c>
      <c r="F7" s="4" t="str">
        <f>$J$1</f>
        <v>THƯ VIỆN TỈNH BÌNH ĐỊNH</v>
      </c>
      <c r="H7" s="4" t="str">
        <f>$J$1</f>
        <v>THƯ VIỆN TỈNH BÌNH ĐỊNH</v>
      </c>
      <c r="J7" s="4" t="str">
        <f>$J$1</f>
        <v>THƯ VIỆN TỈNH BÌNH ĐỊNH</v>
      </c>
    </row>
    <row r="8" spans="2:10" ht="21.75" customHeight="1">
      <c r="B8" s="7" t="str">
        <f>"*"&amp;B9&amp;"*"</f>
        <v>*VND.001006*</v>
      </c>
      <c r="D8" s="7" t="str">
        <f>"*"&amp;D9&amp;"*"</f>
        <v>*VND.001007*</v>
      </c>
      <c r="F8" s="7" t="str">
        <f>"*"&amp;F9&amp;"*"</f>
        <v>*VND.001008*</v>
      </c>
      <c r="H8" s="7" t="str">
        <f>"*"&amp;H9&amp;"*"</f>
        <v>*VND.001009*</v>
      </c>
      <c r="J8" s="7" t="str">
        <f>"*"&amp;J9&amp;"*"</f>
        <v>*VND.001010*</v>
      </c>
    </row>
    <row r="9" spans="2:10" ht="18.75" customHeight="1">
      <c r="B9" s="5" t="str">
        <f>$B$1&amp;"."&amp;REPT("0",$H$1-LEN($D$1+5))&amp;($D$1+5)</f>
        <v>VND.001006</v>
      </c>
      <c r="D9" s="5" t="str">
        <f>$B$1&amp;"."&amp;REPT("0",$H$1-LEN($D$1+6))&amp;($D$1+6)</f>
        <v>VND.001007</v>
      </c>
      <c r="F9" s="5" t="str">
        <f>$B$1&amp;"."&amp;REPT("0",$H$1-LEN($D$1+7))&amp;($D$1+7)</f>
        <v>VND.001008</v>
      </c>
      <c r="H9" s="5" t="str">
        <f>$B$1&amp;"."&amp;REPT("0",$H$1-LEN($D$1+8))&amp;($D$1+8)</f>
        <v>VND.001009</v>
      </c>
      <c r="J9" s="5" t="str">
        <f>$B$1&amp;"."&amp;REPT("0",$H$1-LEN($D$1+9))&amp;($D$1+9)</f>
        <v>VND.001010</v>
      </c>
    </row>
    <row r="10" ht="2.25" customHeight="1"/>
    <row r="11" spans="2:10" s="3" customFormat="1" ht="14.25" customHeight="1">
      <c r="B11" s="4" t="str">
        <f>$J$1</f>
        <v>THƯ VIỆN TỈNH BÌNH ĐỊNH</v>
      </c>
      <c r="D11" s="4" t="str">
        <f>$J$1</f>
        <v>THƯ VIỆN TỈNH BÌNH ĐỊNH</v>
      </c>
      <c r="F11" s="4" t="str">
        <f>$J$1</f>
        <v>THƯ VIỆN TỈNH BÌNH ĐỊNH</v>
      </c>
      <c r="H11" s="4" t="str">
        <f>$J$1</f>
        <v>THƯ VIỆN TỈNH BÌNH ĐỊNH</v>
      </c>
      <c r="J11" s="4" t="str">
        <f>$J$1</f>
        <v>THƯ VIỆN TỈNH BÌNH ĐỊNH</v>
      </c>
    </row>
    <row r="12" spans="2:10" ht="21.75" customHeight="1">
      <c r="B12" s="7" t="str">
        <f>"*"&amp;B13&amp;"*"</f>
        <v>*VND.001011*</v>
      </c>
      <c r="D12" s="7" t="str">
        <f>"*"&amp;D13&amp;"*"</f>
        <v>*VND.001012*</v>
      </c>
      <c r="F12" s="7" t="str">
        <f>"*"&amp;F13&amp;"*"</f>
        <v>*VND.001013*</v>
      </c>
      <c r="H12" s="7" t="str">
        <f>"*"&amp;H13&amp;"*"</f>
        <v>*VND.001014*</v>
      </c>
      <c r="J12" s="7" t="str">
        <f>"*"&amp;J13&amp;"*"</f>
        <v>*VND.001015*</v>
      </c>
    </row>
    <row r="13" spans="2:10" ht="18.75" customHeight="1">
      <c r="B13" s="5" t="str">
        <f>$B$1&amp;"."&amp;REPT("0",$H$1-LEN($D$1+10))&amp;($D$1+10)</f>
        <v>VND.001011</v>
      </c>
      <c r="D13" s="5" t="str">
        <f>$B$1&amp;"."&amp;REPT("0",$H$1-LEN($D$1+11))&amp;($D$1+11)</f>
        <v>VND.001012</v>
      </c>
      <c r="F13" s="5" t="str">
        <f>$B$1&amp;"."&amp;REPT("0",$H$1-LEN($D$1+12))&amp;($D$1+12)</f>
        <v>VND.001013</v>
      </c>
      <c r="H13" s="5" t="str">
        <f>$B$1&amp;"."&amp;REPT("0",$H$1-LEN($D$1+13))&amp;($D$1+13)</f>
        <v>VND.001014</v>
      </c>
      <c r="J13" s="5" t="str">
        <f>$B$1&amp;"."&amp;REPT("0",$H$1-LEN($D$1+14))&amp;($D$1+14)</f>
        <v>VND.001015</v>
      </c>
    </row>
    <row r="14" ht="2.25" customHeight="1"/>
    <row r="15" spans="2:10" s="3" customFormat="1" ht="14.25" customHeight="1">
      <c r="B15" s="4" t="str">
        <f>$J$1</f>
        <v>THƯ VIỆN TỈNH BÌNH ĐỊNH</v>
      </c>
      <c r="D15" s="4" t="str">
        <f>$J$1</f>
        <v>THƯ VIỆN TỈNH BÌNH ĐỊNH</v>
      </c>
      <c r="F15" s="4" t="str">
        <f>$J$1</f>
        <v>THƯ VIỆN TỈNH BÌNH ĐỊNH</v>
      </c>
      <c r="H15" s="4" t="str">
        <f>$J$1</f>
        <v>THƯ VIỆN TỈNH BÌNH ĐỊNH</v>
      </c>
      <c r="J15" s="4" t="str">
        <f>$J$1</f>
        <v>THƯ VIỆN TỈNH BÌNH ĐỊNH</v>
      </c>
    </row>
    <row r="16" spans="2:10" ht="21.75" customHeight="1">
      <c r="B16" s="7" t="str">
        <f>"*"&amp;B17&amp;"*"</f>
        <v>*VND.001016*</v>
      </c>
      <c r="D16" s="7" t="str">
        <f>"*"&amp;D17&amp;"*"</f>
        <v>*VND.001017*</v>
      </c>
      <c r="F16" s="7" t="str">
        <f>"*"&amp;F17&amp;"*"</f>
        <v>*VND.001018*</v>
      </c>
      <c r="H16" s="7" t="str">
        <f>"*"&amp;H17&amp;"*"</f>
        <v>*VND.001019*</v>
      </c>
      <c r="J16" s="7" t="str">
        <f>"*"&amp;J17&amp;"*"</f>
        <v>*VND.001020*</v>
      </c>
    </row>
    <row r="17" spans="2:10" ht="18.75" customHeight="1">
      <c r="B17" s="5" t="str">
        <f>$B$1&amp;"."&amp;REPT("0",$H$1-LEN($D$1+15))&amp;($D$1+15)</f>
        <v>VND.001016</v>
      </c>
      <c r="D17" s="5" t="str">
        <f>$B$1&amp;"."&amp;REPT("0",$H$1-LEN($D$1+16))&amp;($D$1+16)</f>
        <v>VND.001017</v>
      </c>
      <c r="F17" s="5" t="str">
        <f>$B$1&amp;"."&amp;REPT("0",$H$1-LEN($D$1+17))&amp;($D$1+17)</f>
        <v>VND.001018</v>
      </c>
      <c r="H17" s="5" t="str">
        <f>$B$1&amp;"."&amp;REPT("0",$H$1-LEN($D$1+18))&amp;($D$1+18)</f>
        <v>VND.001019</v>
      </c>
      <c r="J17" s="5" t="str">
        <f>$B$1&amp;"."&amp;REPT("0",$H$1-LEN($D$1+19))&amp;($D$1+19)</f>
        <v>VND.001020</v>
      </c>
    </row>
    <row r="18" ht="2.25" customHeight="1"/>
    <row r="19" spans="2:10" s="3" customFormat="1" ht="14.25" customHeight="1">
      <c r="B19" s="4" t="str">
        <f>$J$1</f>
        <v>THƯ VIỆN TỈNH BÌNH ĐỊNH</v>
      </c>
      <c r="D19" s="4" t="str">
        <f>$J$1</f>
        <v>THƯ VIỆN TỈNH BÌNH ĐỊNH</v>
      </c>
      <c r="F19" s="4" t="str">
        <f>$J$1</f>
        <v>THƯ VIỆN TỈNH BÌNH ĐỊNH</v>
      </c>
      <c r="H19" s="4" t="str">
        <f>$J$1</f>
        <v>THƯ VIỆN TỈNH BÌNH ĐỊNH</v>
      </c>
      <c r="J19" s="4" t="str">
        <f>$J$1</f>
        <v>THƯ VIỆN TỈNH BÌNH ĐỊNH</v>
      </c>
    </row>
    <row r="20" spans="2:10" ht="21.75" customHeight="1">
      <c r="B20" s="7" t="str">
        <f>"*"&amp;B21&amp;"*"</f>
        <v>*VND.001021*</v>
      </c>
      <c r="D20" s="7" t="str">
        <f>"*"&amp;D21&amp;"*"</f>
        <v>*VND.001022*</v>
      </c>
      <c r="F20" s="7" t="str">
        <f>"*"&amp;F21&amp;"*"</f>
        <v>*VND.001023*</v>
      </c>
      <c r="H20" s="7" t="str">
        <f>"*"&amp;H21&amp;"*"</f>
        <v>*VND.001024*</v>
      </c>
      <c r="J20" s="7" t="str">
        <f>"*"&amp;J21&amp;"*"</f>
        <v>*VND.001025*</v>
      </c>
    </row>
    <row r="21" spans="2:10" ht="18.75" customHeight="1">
      <c r="B21" s="5" t="str">
        <f>$B$1&amp;"."&amp;REPT("0",$H$1-LEN($D$1+20))&amp;($D$1+20)</f>
        <v>VND.001021</v>
      </c>
      <c r="D21" s="5" t="str">
        <f>$B$1&amp;"."&amp;REPT("0",$H$1-LEN($D$1+21))&amp;($D$1+21)</f>
        <v>VND.001022</v>
      </c>
      <c r="F21" s="5" t="str">
        <f>$B$1&amp;"."&amp;REPT("0",$H$1-LEN($D$1+22))&amp;($D$1+22)</f>
        <v>VND.001023</v>
      </c>
      <c r="H21" s="5" t="str">
        <f>$B$1&amp;"."&amp;REPT("0",$H$1-LEN($D$1+23))&amp;($D$1+23)</f>
        <v>VND.001024</v>
      </c>
      <c r="J21" s="5" t="str">
        <f>$B$1&amp;"."&amp;REPT("0",$H$1-LEN($D$1+24))&amp;($D$1+24)</f>
        <v>VND.001025</v>
      </c>
    </row>
    <row r="22" ht="2.25" customHeight="1"/>
    <row r="23" spans="2:10" s="3" customFormat="1" ht="14.25" customHeight="1">
      <c r="B23" s="4" t="str">
        <f>$J$1</f>
        <v>THƯ VIỆN TỈNH BÌNH ĐỊNH</v>
      </c>
      <c r="D23" s="4" t="str">
        <f>$J$1</f>
        <v>THƯ VIỆN TỈNH BÌNH ĐỊNH</v>
      </c>
      <c r="F23" s="4" t="str">
        <f>$J$1</f>
        <v>THƯ VIỆN TỈNH BÌNH ĐỊNH</v>
      </c>
      <c r="H23" s="4" t="str">
        <f>$J$1</f>
        <v>THƯ VIỆN TỈNH BÌNH ĐỊNH</v>
      </c>
      <c r="J23" s="4" t="str">
        <f>$J$1</f>
        <v>THƯ VIỆN TỈNH BÌNH ĐỊNH</v>
      </c>
    </row>
    <row r="24" spans="2:10" ht="21.75" customHeight="1">
      <c r="B24" s="7" t="str">
        <f>"*"&amp;B25&amp;"*"</f>
        <v>*VND.001026*</v>
      </c>
      <c r="D24" s="7" t="str">
        <f>"*"&amp;D25&amp;"*"</f>
        <v>*VND.001027*</v>
      </c>
      <c r="F24" s="7" t="str">
        <f>"*"&amp;F25&amp;"*"</f>
        <v>*VND.001028*</v>
      </c>
      <c r="H24" s="7" t="str">
        <f>"*"&amp;H25&amp;"*"</f>
        <v>*VND.001029*</v>
      </c>
      <c r="J24" s="7" t="str">
        <f>"*"&amp;J25&amp;"*"</f>
        <v>*VND.001030*</v>
      </c>
    </row>
    <row r="25" spans="2:10" ht="18.75" customHeight="1">
      <c r="B25" s="5" t="str">
        <f>$B$1&amp;"."&amp;REPT("0",$H$1-LEN($D$1+25))&amp;($D$1+25)</f>
        <v>VND.001026</v>
      </c>
      <c r="D25" s="5" t="str">
        <f>$B$1&amp;"."&amp;REPT("0",$H$1-LEN($D$1+26))&amp;($D$1+26)</f>
        <v>VND.001027</v>
      </c>
      <c r="F25" s="5" t="str">
        <f>$B$1&amp;"."&amp;REPT("0",$H$1-LEN($D$1+27))&amp;($D$1+27)</f>
        <v>VND.001028</v>
      </c>
      <c r="H25" s="5" t="str">
        <f>$B$1&amp;"."&amp;REPT("0",$H$1-LEN($D$1+28))&amp;($D$1+28)</f>
        <v>VND.001029</v>
      </c>
      <c r="J25" s="5" t="str">
        <f>$B$1&amp;"."&amp;REPT("0",$H$1-LEN($D$1+29))&amp;($D$1+29)</f>
        <v>VND.001030</v>
      </c>
    </row>
    <row r="26" ht="2.25" customHeight="1"/>
    <row r="27" spans="2:10" s="3" customFormat="1" ht="14.25" customHeight="1">
      <c r="B27" s="4" t="str">
        <f>$J$1</f>
        <v>THƯ VIỆN TỈNH BÌNH ĐỊNH</v>
      </c>
      <c r="D27" s="4" t="str">
        <f>$J$1</f>
        <v>THƯ VIỆN TỈNH BÌNH ĐỊNH</v>
      </c>
      <c r="F27" s="4" t="str">
        <f>$J$1</f>
        <v>THƯ VIỆN TỈNH BÌNH ĐỊNH</v>
      </c>
      <c r="H27" s="4" t="str">
        <f>$J$1</f>
        <v>THƯ VIỆN TỈNH BÌNH ĐỊNH</v>
      </c>
      <c r="J27" s="4" t="str">
        <f>$J$1</f>
        <v>THƯ VIỆN TỈNH BÌNH ĐỊNH</v>
      </c>
    </row>
    <row r="28" spans="2:10" ht="21.75" customHeight="1">
      <c r="B28" s="7" t="str">
        <f>"*"&amp;B29&amp;"*"</f>
        <v>*VND.001031*</v>
      </c>
      <c r="D28" s="7" t="str">
        <f>"*"&amp;D29&amp;"*"</f>
        <v>*VND.001032*</v>
      </c>
      <c r="F28" s="7" t="str">
        <f>"*"&amp;F29&amp;"*"</f>
        <v>*VND.001033*</v>
      </c>
      <c r="H28" s="7" t="str">
        <f>"*"&amp;H29&amp;"*"</f>
        <v>*VND.001034*</v>
      </c>
      <c r="J28" s="7" t="str">
        <f>"*"&amp;J29&amp;"*"</f>
        <v>*VND.001035*</v>
      </c>
    </row>
    <row r="29" spans="2:10" ht="18.75" customHeight="1">
      <c r="B29" s="5" t="str">
        <f>$B$1&amp;"."&amp;REPT("0",$H$1-LEN($D$1+30))&amp;($D$1+30)</f>
        <v>VND.001031</v>
      </c>
      <c r="D29" s="5" t="str">
        <f>$B$1&amp;"."&amp;REPT("0",$H$1-LEN($D$1+31))&amp;($D$1+31)</f>
        <v>VND.001032</v>
      </c>
      <c r="F29" s="5" t="str">
        <f>$B$1&amp;"."&amp;REPT("0",$H$1-LEN($D$1+32))&amp;($D$1+32)</f>
        <v>VND.001033</v>
      </c>
      <c r="H29" s="5" t="str">
        <f>$B$1&amp;"."&amp;REPT("0",$H$1-LEN($D$1+33))&amp;($D$1+33)</f>
        <v>VND.001034</v>
      </c>
      <c r="J29" s="5" t="str">
        <f>$B$1&amp;"."&amp;REPT("0",$H$1-LEN($D$1+34))&amp;($D$1+34)</f>
        <v>VND.001035</v>
      </c>
    </row>
    <row r="30" ht="2.25" customHeight="1"/>
    <row r="31" spans="2:10" s="3" customFormat="1" ht="14.25" customHeight="1">
      <c r="B31" s="4" t="str">
        <f>$J$1</f>
        <v>THƯ VIỆN TỈNH BÌNH ĐỊNH</v>
      </c>
      <c r="D31" s="4" t="str">
        <f>$J$1</f>
        <v>THƯ VIỆN TỈNH BÌNH ĐỊNH</v>
      </c>
      <c r="F31" s="4" t="str">
        <f>$J$1</f>
        <v>THƯ VIỆN TỈNH BÌNH ĐỊNH</v>
      </c>
      <c r="H31" s="4" t="str">
        <f>$J$1</f>
        <v>THƯ VIỆN TỈNH BÌNH ĐỊNH</v>
      </c>
      <c r="J31" s="4" t="str">
        <f>$J$1</f>
        <v>THƯ VIỆN TỈNH BÌNH ĐỊNH</v>
      </c>
    </row>
    <row r="32" spans="2:10" ht="21.75" customHeight="1">
      <c r="B32" s="7" t="str">
        <f>"*"&amp;B33&amp;"*"</f>
        <v>*VND.001036*</v>
      </c>
      <c r="D32" s="7" t="str">
        <f>"*"&amp;D33&amp;"*"</f>
        <v>*VND.001037*</v>
      </c>
      <c r="F32" s="7" t="str">
        <f>"*"&amp;F33&amp;"*"</f>
        <v>*VND.001038*</v>
      </c>
      <c r="H32" s="7" t="str">
        <f>"*"&amp;H33&amp;"*"</f>
        <v>*VND.001039*</v>
      </c>
      <c r="J32" s="7" t="str">
        <f>"*"&amp;J33&amp;"*"</f>
        <v>*VND.001040*</v>
      </c>
    </row>
    <row r="33" spans="2:10" ht="18.75" customHeight="1">
      <c r="B33" s="5" t="str">
        <f>$B$1&amp;"."&amp;REPT("0",$H$1-LEN($D$1+35))&amp;($D$1+35)</f>
        <v>VND.001036</v>
      </c>
      <c r="D33" s="5" t="str">
        <f>$B$1&amp;"."&amp;REPT("0",$H$1-LEN($D$1+36))&amp;($D$1+36)</f>
        <v>VND.001037</v>
      </c>
      <c r="F33" s="5" t="str">
        <f>$B$1&amp;"."&amp;REPT("0",$H$1-LEN($D$1+37))&amp;($D$1+37)</f>
        <v>VND.001038</v>
      </c>
      <c r="H33" s="5" t="str">
        <f>$B$1&amp;"."&amp;REPT("0",$H$1-LEN($D$1+38))&amp;($D$1+38)</f>
        <v>VND.001039</v>
      </c>
      <c r="J33" s="5" t="str">
        <f>$B$1&amp;"."&amp;REPT("0",$H$1-LEN($D$1+39))&amp;($D$1+39)</f>
        <v>VND.001040</v>
      </c>
    </row>
    <row r="34" ht="2.25" customHeight="1"/>
    <row r="35" spans="2:10" s="3" customFormat="1" ht="14.25" customHeight="1">
      <c r="B35" s="4" t="str">
        <f>$J$1</f>
        <v>THƯ VIỆN TỈNH BÌNH ĐỊNH</v>
      </c>
      <c r="D35" s="4" t="str">
        <f>$J$1</f>
        <v>THƯ VIỆN TỈNH BÌNH ĐỊNH</v>
      </c>
      <c r="F35" s="4" t="str">
        <f>$J$1</f>
        <v>THƯ VIỆN TỈNH BÌNH ĐỊNH</v>
      </c>
      <c r="H35" s="4" t="str">
        <f>$J$1</f>
        <v>THƯ VIỆN TỈNH BÌNH ĐỊNH</v>
      </c>
      <c r="J35" s="4" t="str">
        <f>$J$1</f>
        <v>THƯ VIỆN TỈNH BÌNH ĐỊNH</v>
      </c>
    </row>
    <row r="36" spans="2:10" ht="21.75" customHeight="1">
      <c r="B36" s="7" t="str">
        <f>"*"&amp;B37&amp;"*"</f>
        <v>*VND.001041*</v>
      </c>
      <c r="D36" s="7" t="str">
        <f>"*"&amp;D37&amp;"*"</f>
        <v>*VND.001042*</v>
      </c>
      <c r="F36" s="7" t="str">
        <f>"*"&amp;F37&amp;"*"</f>
        <v>*VND.001043*</v>
      </c>
      <c r="H36" s="7" t="str">
        <f>"*"&amp;H37&amp;"*"</f>
        <v>*VND.001044*</v>
      </c>
      <c r="J36" s="7" t="str">
        <f>"*"&amp;J37&amp;"*"</f>
        <v>*VND.001045*</v>
      </c>
    </row>
    <row r="37" spans="2:10" ht="18.75" customHeight="1">
      <c r="B37" s="5" t="str">
        <f>$B$1&amp;"."&amp;REPT("0",$H$1-LEN($D$1+40))&amp;($D$1+40)</f>
        <v>VND.001041</v>
      </c>
      <c r="D37" s="5" t="str">
        <f>$B$1&amp;"."&amp;REPT("0",$H$1-LEN($D$1+41))&amp;($D$1+41)</f>
        <v>VND.001042</v>
      </c>
      <c r="F37" s="5" t="str">
        <f>$B$1&amp;"."&amp;REPT("0",$H$1-LEN($D$1+42))&amp;($D$1+42)</f>
        <v>VND.001043</v>
      </c>
      <c r="H37" s="5" t="str">
        <f>$B$1&amp;"."&amp;REPT("0",$H$1-LEN($D$1+43))&amp;($D$1+43)</f>
        <v>VND.001044</v>
      </c>
      <c r="J37" s="5" t="str">
        <f>$B$1&amp;"."&amp;REPT("0",$H$1-LEN($D$1+44))&amp;($D$1+44)</f>
        <v>VND.001045</v>
      </c>
    </row>
    <row r="38" ht="2.25" customHeight="1"/>
    <row r="39" spans="2:10" s="3" customFormat="1" ht="14.25" customHeight="1">
      <c r="B39" s="4" t="str">
        <f>$J$1</f>
        <v>THƯ VIỆN TỈNH BÌNH ĐỊNH</v>
      </c>
      <c r="D39" s="4" t="str">
        <f>$J$1</f>
        <v>THƯ VIỆN TỈNH BÌNH ĐỊNH</v>
      </c>
      <c r="F39" s="4" t="str">
        <f>$J$1</f>
        <v>THƯ VIỆN TỈNH BÌNH ĐỊNH</v>
      </c>
      <c r="H39" s="4" t="str">
        <f>$J$1</f>
        <v>THƯ VIỆN TỈNH BÌNH ĐỊNH</v>
      </c>
      <c r="J39" s="4" t="str">
        <f>$J$1</f>
        <v>THƯ VIỆN TỈNH BÌNH ĐỊNH</v>
      </c>
    </row>
    <row r="40" spans="2:10" ht="21.75" customHeight="1">
      <c r="B40" s="7" t="str">
        <f>"*"&amp;B41&amp;"*"</f>
        <v>*VND.001046*</v>
      </c>
      <c r="D40" s="7" t="str">
        <f>"*"&amp;D41&amp;"*"</f>
        <v>*VND.001047*</v>
      </c>
      <c r="F40" s="7" t="str">
        <f>"*"&amp;F41&amp;"*"</f>
        <v>*VND.001048*</v>
      </c>
      <c r="H40" s="7" t="str">
        <f>"*"&amp;H41&amp;"*"</f>
        <v>*VND.001049*</v>
      </c>
      <c r="J40" s="7" t="str">
        <f>"*"&amp;J41&amp;"*"</f>
        <v>*VND.001050*</v>
      </c>
    </row>
    <row r="41" spans="2:10" ht="18.75" customHeight="1">
      <c r="B41" s="5" t="str">
        <f>$B$1&amp;"."&amp;REPT("0",$H$1-LEN($D$1+45))&amp;($D$1+45)</f>
        <v>VND.001046</v>
      </c>
      <c r="D41" s="5" t="str">
        <f>$B$1&amp;"."&amp;REPT("0",$H$1-LEN($D$1+46))&amp;($D$1+46)</f>
        <v>VND.001047</v>
      </c>
      <c r="F41" s="5" t="str">
        <f>$B$1&amp;"."&amp;REPT("0",$H$1-LEN($D$1+47))&amp;($D$1+47)</f>
        <v>VND.001048</v>
      </c>
      <c r="H41" s="5" t="str">
        <f>$B$1&amp;"."&amp;REPT("0",$H$1-LEN($D$1+48))&amp;($D$1+48)</f>
        <v>VND.001049</v>
      </c>
      <c r="J41" s="5" t="str">
        <f>$B$1&amp;"."&amp;REPT("0",$H$1-LEN($D$1+49))&amp;($D$1+49)</f>
        <v>VND.001050</v>
      </c>
    </row>
    <row r="42" ht="3" customHeight="1"/>
    <row r="44" ht="13.5" customHeight="1"/>
  </sheetData>
  <sheetProtection/>
  <printOptions/>
  <pageMargins left="0.1968503937007874" right="0.1968503937007874" top="0.1968503937007874" bottom="0.1968503937007874" header="0.3937007874015748" footer="0.393700787401574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2020-09-23T03:59:24Z</cp:lastPrinted>
  <dcterms:created xsi:type="dcterms:W3CDTF">2015-09-08T09:00:35Z</dcterms:created>
  <dcterms:modified xsi:type="dcterms:W3CDTF">2020-09-23T04:09:53Z</dcterms:modified>
  <cp:category/>
  <cp:version/>
  <cp:contentType/>
  <cp:contentStatus/>
</cp:coreProperties>
</file>